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Desktop\Sommerkurs\"/>
    </mc:Choice>
  </mc:AlternateContent>
  <xr:revisionPtr revIDLastSave="0" documentId="13_ncr:1_{E945DF66-C3F6-45FE-9D29-1DA38F40D4E6}" xr6:coauthVersionLast="36" xr6:coauthVersionMax="36" xr10:uidLastSave="{00000000-0000-0000-0000-000000000000}"/>
  <bookViews>
    <workbookView xWindow="0" yWindow="0" windowWidth="23220" windowHeight="7230" activeTab="4" xr2:uid="{F08EDCA3-44E9-42B1-816E-4FEAB72CA2DB}"/>
  </bookViews>
  <sheets>
    <sheet name="Schlafdauer_NV" sheetId="1" r:id="rId1"/>
    <sheet name="noch_ein_NV-Beispiel" sheetId="2" r:id="rId2"/>
    <sheet name="Binomialtest" sheetId="3" r:id="rId3"/>
    <sheet name="Binomialtest_Folien" sheetId="4" r:id="rId4"/>
    <sheet name="Binomialtest_Prüfungsbsp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5" l="1"/>
  <c r="D31" i="5"/>
  <c r="D30" i="5"/>
  <c r="G19" i="5"/>
  <c r="D26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5" i="5"/>
  <c r="I40" i="4"/>
  <c r="I36" i="4"/>
  <c r="I37" i="4"/>
  <c r="F7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" i="4"/>
  <c r="F13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12" i="3"/>
  <c r="C20" i="2"/>
  <c r="C16" i="2"/>
  <c r="C11" i="2"/>
  <c r="C10" i="2"/>
  <c r="D38" i="1"/>
  <c r="D30" i="1"/>
  <c r="D29" i="1"/>
  <c r="D23" i="1"/>
</calcChain>
</file>

<file path=xl/sharedStrings.xml><?xml version="1.0" encoding="utf-8"?>
<sst xmlns="http://schemas.openxmlformats.org/spreadsheetml/2006/main" count="68" uniqueCount="56">
  <si>
    <t>Z-Wert</t>
  </si>
  <si>
    <t>&lt;== damit in die Tabelle, finde 86,43%. Benötige Gegenwahrscheinlichkeit =&gt; 13,57%</t>
  </si>
  <si>
    <t>more than 8 hours</t>
  </si>
  <si>
    <t>Wert</t>
  </si>
  <si>
    <t>mu</t>
  </si>
  <si>
    <t>sigma</t>
  </si>
  <si>
    <t>Wahrscheinlichkeit für kürzere Schlafdauer</t>
  </si>
  <si>
    <t>Wahrscheinlichkeit für längere Schlafdauer</t>
  </si>
  <si>
    <t>less than 5 hours</t>
  </si>
  <si>
    <t>MU</t>
  </si>
  <si>
    <t>SIGMA</t>
  </si>
  <si>
    <t>Bsp 1: P(X &gt; 110)</t>
  </si>
  <si>
    <t>=1-NORM.VERT(110;C8;C9;WAHR)</t>
  </si>
  <si>
    <t>=NORM.VERT(95;C8;C9;WAHR)</t>
  </si>
  <si>
    <t>"händisch"</t>
  </si>
  <si>
    <t>Bsp 1:</t>
  </si>
  <si>
    <t>Bsp 2: P(X &lt; 95)</t>
  </si>
  <si>
    <t>=(110-100)/15</t>
  </si>
  <si>
    <t>Tabellenwert bei 0,67</t>
  </si>
  <si>
    <t>gesucht ist aber "mehr als" -&gt; 100%-74,86% =&gt; ca 25%</t>
  </si>
  <si>
    <t>Bsp 2:</t>
  </si>
  <si>
    <t>=(95-100)/15</t>
  </si>
  <si>
    <t>Tabellenwert bei -0,33</t>
  </si>
  <si>
    <t>37,07% -&gt; Ergebnis passt, es war "kleiner als" gesucht.</t>
  </si>
  <si>
    <t>Parapsychologische Forschung</t>
  </si>
  <si>
    <t>Hellseherische Fähigkeiten?</t>
  </si>
  <si>
    <r>
      <rPr>
        <b/>
        <sz val="11"/>
        <color theme="1"/>
        <rFont val="Calibri"/>
        <family val="2"/>
        <scheme val="minor"/>
      </rPr>
      <t>Versuchsplan:</t>
    </r>
    <r>
      <rPr>
        <sz val="11"/>
        <color theme="1"/>
        <rFont val="Calibri"/>
        <family val="2"/>
        <scheme val="minor"/>
      </rPr>
      <t xml:space="preserve"> Experiment: 15-facher Münzwurf, es soll jeweils Ergebnis {K, Z} vorhergesagt werden.</t>
    </r>
  </si>
  <si>
    <r>
      <rPr>
        <b/>
        <sz val="11"/>
        <color theme="1"/>
        <rFont val="Calibri"/>
        <family val="2"/>
        <scheme val="minor"/>
      </rPr>
      <t>Signifikanzniveau</t>
    </r>
    <r>
      <rPr>
        <sz val="11"/>
        <color theme="1"/>
        <rFont val="Calibri"/>
        <family val="2"/>
        <scheme val="minor"/>
      </rPr>
      <t xml:space="preserve"> ("Spielregel") = 5% wählen wir vor dem Experiment. (Man nimmt oft 5% oder 1% per Konvention). Das ist Wskt für "Fehler erster Art"</t>
    </r>
  </si>
  <si>
    <r>
      <rPr>
        <b/>
        <sz val="11"/>
        <color theme="1"/>
        <rFont val="Calibri"/>
        <family val="2"/>
        <scheme val="minor"/>
      </rPr>
      <t>Nullhypothese:</t>
    </r>
    <r>
      <rPr>
        <sz val="11"/>
        <color theme="1"/>
        <rFont val="Calibri"/>
        <family val="2"/>
        <scheme val="minor"/>
      </rPr>
      <t xml:space="preserve"> Ergebnis kann noch mit Zufall erklärt werden.</t>
    </r>
  </si>
  <si>
    <r>
      <rPr>
        <b/>
        <sz val="11"/>
        <color theme="1"/>
        <rFont val="Calibri"/>
        <family val="2"/>
        <scheme val="minor"/>
      </rPr>
      <t>Alternativhypothese:</t>
    </r>
    <r>
      <rPr>
        <sz val="11"/>
        <color theme="1"/>
        <rFont val="Calibri"/>
        <family val="2"/>
        <scheme val="minor"/>
      </rPr>
      <t xml:space="preserve"> Interessantes Ergebnis, nicht mit Zufall in Einklang zu bringen.</t>
    </r>
  </si>
  <si>
    <t>Versuch wird durchgeführt….</t>
  </si>
  <si>
    <t>Ergebnis: Person hat 13 von 15 möglichen Treffern.</t>
  </si>
  <si>
    <t>Treffer</t>
  </si>
  <si>
    <t>Nieten</t>
  </si>
  <si>
    <t>Ereignisraum für Anzahl der Treffer = {0, 1, 2, …. 15}</t>
  </si>
  <si>
    <t>Wahrscheinlichkeit dafür</t>
  </si>
  <si>
    <t>p-Wert:</t>
  </si>
  <si>
    <t>p-Wert ist kleiner als 5% ==&gt; Verwirf H0 zugunsten der H1</t>
  </si>
  <si>
    <t>"signifikantes Ergebnis!"</t>
  </si>
  <si>
    <t>p-Wert</t>
  </si>
  <si>
    <t>signifikant!</t>
  </si>
  <si>
    <t>&lt;- mindestens 26 Treffer benötige ich, um H0 bei alpha=5% zu verwerfen.</t>
  </si>
  <si>
    <t>Summe Wskt 26 bis 40 Treffer</t>
  </si>
  <si>
    <t>Summe Wskt 25 bis 40 Treffer</t>
  </si>
  <si>
    <t>&lt;- 25 Treffer würden noch nicht reichen um H0 bei 5% zu verwerfen</t>
  </si>
  <si>
    <t>Summe Wskt 28 bis 40 Treffer</t>
  </si>
  <si>
    <t>&lt;- mindestens 28 Treffer benötige ich, um H0 bei alpha=1% zu verwerfen!</t>
  </si>
  <si>
    <t>Erfolge</t>
  </si>
  <si>
    <t>Kontrolle</t>
  </si>
  <si>
    <t>das ist eingetreten=&gt;</t>
  </si>
  <si>
    <t>ab 14</t>
  </si>
  <si>
    <t>14 reichen noch nicht</t>
  </si>
  <si>
    <t>ab 15</t>
  </si>
  <si>
    <t>ab 16</t>
  </si>
  <si>
    <t>15 reichen bei alpha=5%</t>
  </si>
  <si>
    <t>16 reichen bei alpha=1%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</si>
</sst>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5" formatCode="0.000%"/>
    <numFmt numFmtId="169" formatCode="0.0000000"/>
    <numFmt numFmtId="170" formatCode="0.000000"/>
    <numFmt numFmtId="175" formatCode="0.00000%"/>
    <numFmt numFmtId="177" formatCode="0.00000000000"/>
    <numFmt numFmtId="178" formatCode="0.00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7">
    <xf numFmtId="0" fontId="0" fillId="0" borderId="0" xfId="0"/>
    <xf numFmtId="0" fontId="3" fillId="0" borderId="0" xfId="0" applyFont="1"/>
    <xf numFmtId="10" fontId="0" fillId="0" borderId="0" xfId="1" applyNumberFormat="1" applyFont="1"/>
    <xf numFmtId="10" fontId="3" fillId="0" borderId="0" xfId="1" applyNumberFormat="1" applyFont="1"/>
    <xf numFmtId="165" fontId="3" fillId="0" borderId="0" xfId="1" applyNumberFormat="1" applyFont="1"/>
    <xf numFmtId="0" fontId="0" fillId="0" borderId="0" xfId="0" quotePrefix="1"/>
    <xf numFmtId="170" fontId="0" fillId="0" borderId="0" xfId="0" applyNumberFormat="1"/>
    <xf numFmtId="2" fontId="0" fillId="0" borderId="0" xfId="0" applyNumberFormat="1"/>
    <xf numFmtId="10" fontId="0" fillId="0" borderId="0" xfId="0" applyNumberFormat="1"/>
    <xf numFmtId="0" fontId="2" fillId="2" borderId="0" xfId="2"/>
    <xf numFmtId="175" fontId="0" fillId="0" borderId="0" xfId="1" applyNumberFormat="1" applyFont="1"/>
    <xf numFmtId="175" fontId="3" fillId="0" borderId="0" xfId="1" applyNumberFormat="1" applyFont="1"/>
    <xf numFmtId="0" fontId="3" fillId="0" borderId="0" xfId="0" applyNumberFormat="1" applyFont="1"/>
    <xf numFmtId="0" fontId="3" fillId="3" borderId="0" xfId="0" applyFont="1" applyFill="1"/>
    <xf numFmtId="177" fontId="0" fillId="0" borderId="0" xfId="0" applyNumberFormat="1"/>
    <xf numFmtId="178" fontId="0" fillId="0" borderId="0" xfId="1" applyNumberFormat="1" applyFont="1"/>
    <xf numFmtId="169" fontId="3" fillId="0" borderId="0" xfId="0" applyNumberFormat="1" applyFont="1"/>
  </cellXfs>
  <cellStyles count="3">
    <cellStyle name="Prozent" xfId="1" builtinId="5"/>
    <cellStyle name="Schlecht" xfId="2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57012248468941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Binomialtest!$C$11</c:f>
              <c:strCache>
                <c:ptCount val="1"/>
                <c:pt idx="0">
                  <c:v>Wahrscheinlichkeit dafür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Binomialtest!$A$12:$A$27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Binomialtest!$C$12:$C$27</c:f>
              <c:numCache>
                <c:formatCode>0.00000%</c:formatCode>
                <c:ptCount val="16"/>
                <c:pt idx="0">
                  <c:v>3.0517578125000014E-5</c:v>
                </c:pt>
                <c:pt idx="1">
                  <c:v>4.5776367187500022E-4</c:v>
                </c:pt>
                <c:pt idx="2">
                  <c:v>3.2043457031250035E-3</c:v>
                </c:pt>
                <c:pt idx="3">
                  <c:v>1.3885498046874986E-2</c:v>
                </c:pt>
                <c:pt idx="4">
                  <c:v>4.1656494140625021E-2</c:v>
                </c:pt>
                <c:pt idx="5">
                  <c:v>9.1644287109375042E-2</c:v>
                </c:pt>
                <c:pt idx="6">
                  <c:v>0.152740478515625</c:v>
                </c:pt>
                <c:pt idx="7">
                  <c:v>0.19638061523437506</c:v>
                </c:pt>
                <c:pt idx="8">
                  <c:v>0.19638061523437506</c:v>
                </c:pt>
                <c:pt idx="9">
                  <c:v>0.152740478515625</c:v>
                </c:pt>
                <c:pt idx="10">
                  <c:v>9.1644287109375042E-2</c:v>
                </c:pt>
                <c:pt idx="11">
                  <c:v>4.1656494140625021E-2</c:v>
                </c:pt>
                <c:pt idx="12">
                  <c:v>1.3885498046874986E-2</c:v>
                </c:pt>
                <c:pt idx="13">
                  <c:v>3.2043457031250035E-3</c:v>
                </c:pt>
                <c:pt idx="14">
                  <c:v>4.5776367187500022E-4</c:v>
                </c:pt>
                <c:pt idx="15">
                  <c:v>3.0517578125000014E-5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3-47FB-9044-DA45042A9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2932136"/>
        <c:axId val="582931152"/>
      </c:barChart>
      <c:catAx>
        <c:axId val="58293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2931152"/>
        <c:crosses val="autoZero"/>
        <c:auto val="1"/>
        <c:lblAlgn val="ctr"/>
        <c:lblOffset val="100"/>
        <c:noMultiLvlLbl val="0"/>
      </c:catAx>
      <c:valAx>
        <c:axId val="58293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2932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1</xdr:row>
      <xdr:rowOff>133350</xdr:rowOff>
    </xdr:from>
    <xdr:to>
      <xdr:col>16</xdr:col>
      <xdr:colOff>135062</xdr:colOff>
      <xdr:row>17</xdr:row>
      <xdr:rowOff>152828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C05EFCE-F3E3-4A23-8A68-914BF18A7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3100" y="323850"/>
          <a:ext cx="12269912" cy="3067478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27</xdr:row>
      <xdr:rowOff>1</xdr:rowOff>
    </xdr:from>
    <xdr:to>
      <xdr:col>16</xdr:col>
      <xdr:colOff>116681</xdr:colOff>
      <xdr:row>39</xdr:row>
      <xdr:rowOff>114301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E9A6989-2A46-480D-8DD2-0E620C727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3951" y="5143501"/>
          <a:ext cx="5450680" cy="2400300"/>
        </a:xfrm>
        <a:prstGeom prst="rect">
          <a:avLst/>
        </a:prstGeom>
      </xdr:spPr>
    </xdr:pic>
    <xdr:clientData/>
  </xdr:twoCellAnchor>
  <xdr:twoCellAnchor editAs="oneCell">
    <xdr:from>
      <xdr:col>2</xdr:col>
      <xdr:colOff>2162175</xdr:colOff>
      <xdr:row>39</xdr:row>
      <xdr:rowOff>142874</xdr:rowOff>
    </xdr:from>
    <xdr:to>
      <xdr:col>6</xdr:col>
      <xdr:colOff>194565</xdr:colOff>
      <xdr:row>45</xdr:row>
      <xdr:rowOff>114299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1FD87D9-6359-436C-B2CB-1C6E1F8A1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86175" y="7572374"/>
          <a:ext cx="2966340" cy="1114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273844</xdr:colOff>
      <xdr:row>1</xdr:row>
      <xdr:rowOff>64293</xdr:rowOff>
    </xdr:from>
    <xdr:to>
      <xdr:col>11</xdr:col>
      <xdr:colOff>596036</xdr:colOff>
      <xdr:row>9</xdr:row>
      <xdr:rowOff>10202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F10A507-2ED4-43C9-911E-865412F94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3844" y="254793"/>
          <a:ext cx="4894192" cy="1469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518948</xdr:colOff>
      <xdr:row>1</xdr:row>
      <xdr:rowOff>6569</xdr:rowOff>
    </xdr:from>
    <xdr:to>
      <xdr:col>12</xdr:col>
      <xdr:colOff>624052</xdr:colOff>
      <xdr:row>17</xdr:row>
      <xdr:rowOff>183931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56C6F00-6F6D-4658-BFF7-F36EC644A6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553771</xdr:colOff>
      <xdr:row>19</xdr:row>
      <xdr:rowOff>1</xdr:rowOff>
    </xdr:from>
    <xdr:to>
      <xdr:col>12</xdr:col>
      <xdr:colOff>591356</xdr:colOff>
      <xdr:row>35</xdr:row>
      <xdr:rowOff>129535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13E6D3E-61DB-4C14-99C5-9518080D6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43909" y="3619501"/>
          <a:ext cx="4609585" cy="3177534"/>
        </a:xfrm>
        <a:prstGeom prst="rect">
          <a:avLst/>
        </a:prstGeom>
      </xdr:spPr>
    </xdr:pic>
    <xdr:clientData/>
  </xdr:twoCellAnchor>
  <xdr:twoCellAnchor editAs="oneCell">
    <xdr:from>
      <xdr:col>0</xdr:col>
      <xdr:colOff>420414</xdr:colOff>
      <xdr:row>28</xdr:row>
      <xdr:rowOff>78351</xdr:rowOff>
    </xdr:from>
    <xdr:to>
      <xdr:col>6</xdr:col>
      <xdr:colOff>102114</xdr:colOff>
      <xdr:row>37</xdr:row>
      <xdr:rowOff>145545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CFCEAAA-37D8-4A5E-A621-2EE0F82DA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0414" y="5412351"/>
          <a:ext cx="6171838" cy="17816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647700</xdr:colOff>
      <xdr:row>0</xdr:row>
      <xdr:rowOff>180975</xdr:rowOff>
    </xdr:from>
    <xdr:to>
      <xdr:col>18</xdr:col>
      <xdr:colOff>115544</xdr:colOff>
      <xdr:row>33</xdr:row>
      <xdr:rowOff>105642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E342E42-4E74-42CD-942C-8C07C5452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0450" y="180975"/>
          <a:ext cx="8916644" cy="62111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247650</xdr:colOff>
      <xdr:row>2</xdr:row>
      <xdr:rowOff>2972</xdr:rowOff>
    </xdr:from>
    <xdr:to>
      <xdr:col>19</xdr:col>
      <xdr:colOff>506120</xdr:colOff>
      <xdr:row>33</xdr:row>
      <xdr:rowOff>1073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508EDFE-FC4F-46DC-921E-9AC410C54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67650" y="383972"/>
          <a:ext cx="7116470" cy="5903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1B230-F855-499B-8847-90493DBF6110}">
  <dimension ref="C21:E38"/>
  <sheetViews>
    <sheetView topLeftCell="A7" workbookViewId="0">
      <selection activeCell="I46" sqref="I46"/>
    </sheetView>
  </sheetViews>
  <sheetFormatPr baseColWidth="10" defaultRowHeight="15" x14ac:dyDescent="0.25"/>
  <cols>
    <col min="3" max="3" width="39.7109375" bestFit="1" customWidth="1"/>
  </cols>
  <sheetData>
    <row r="21" spans="3:5" x14ac:dyDescent="0.25">
      <c r="C21" s="1" t="s">
        <v>2</v>
      </c>
    </row>
    <row r="23" spans="3:5" x14ac:dyDescent="0.25">
      <c r="C23" t="s">
        <v>0</v>
      </c>
      <c r="D23">
        <f>(8-6.9)/1</f>
        <v>1.0999999999999996</v>
      </c>
      <c r="E23" t="s">
        <v>1</v>
      </c>
    </row>
    <row r="26" spans="3:5" x14ac:dyDescent="0.25">
      <c r="C26" t="s">
        <v>3</v>
      </c>
      <c r="D26">
        <v>8</v>
      </c>
    </row>
    <row r="27" spans="3:5" x14ac:dyDescent="0.25">
      <c r="C27" t="s">
        <v>4</v>
      </c>
      <c r="D27">
        <v>6.9</v>
      </c>
    </row>
    <row r="28" spans="3:5" x14ac:dyDescent="0.25">
      <c r="C28" t="s">
        <v>5</v>
      </c>
      <c r="D28">
        <v>1</v>
      </c>
    </row>
    <row r="29" spans="3:5" x14ac:dyDescent="0.25">
      <c r="C29" t="s">
        <v>6</v>
      </c>
      <c r="D29" s="3">
        <f>_xlfn.NORM.DIST(D26,D27,D28,TRUE)</f>
        <v>0.86433393905361733</v>
      </c>
    </row>
    <row r="30" spans="3:5" x14ac:dyDescent="0.25">
      <c r="C30" t="s">
        <v>7</v>
      </c>
      <c r="D30" s="3">
        <f>1-D29</f>
        <v>0.13566606094638267</v>
      </c>
    </row>
    <row r="33" spans="3:4" x14ac:dyDescent="0.25">
      <c r="C33" t="s">
        <v>8</v>
      </c>
    </row>
    <row r="35" spans="3:4" x14ac:dyDescent="0.25">
      <c r="C35" t="s">
        <v>3</v>
      </c>
      <c r="D35">
        <v>5</v>
      </c>
    </row>
    <row r="36" spans="3:4" x14ac:dyDescent="0.25">
      <c r="C36" t="s">
        <v>4</v>
      </c>
      <c r="D36">
        <v>6.9</v>
      </c>
    </row>
    <row r="37" spans="3:4" x14ac:dyDescent="0.25">
      <c r="C37" t="s">
        <v>5</v>
      </c>
      <c r="D37">
        <v>1</v>
      </c>
    </row>
    <row r="38" spans="3:4" x14ac:dyDescent="0.25">
      <c r="C38" t="s">
        <v>6</v>
      </c>
      <c r="D38" s="4">
        <f>_xlfn.NORM.DIST(D35,D36,D37,TRUE)</f>
        <v>2.8716559816001779E-2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35AA-C30D-42A0-927D-1ADEAAC8D6CA}">
  <dimension ref="B8:D21"/>
  <sheetViews>
    <sheetView topLeftCell="A4" zoomScale="160" zoomScaleNormal="160" workbookViewId="0">
      <selection activeCell="D25" sqref="D25"/>
    </sheetView>
  </sheetViews>
  <sheetFormatPr baseColWidth="10" defaultRowHeight="15" x14ac:dyDescent="0.25"/>
  <cols>
    <col min="2" max="2" width="20.28515625" bestFit="1" customWidth="1"/>
    <col min="3" max="3" width="13.140625" bestFit="1" customWidth="1"/>
    <col min="4" max="4" width="30.85546875" bestFit="1" customWidth="1"/>
  </cols>
  <sheetData>
    <row r="8" spans="2:4" x14ac:dyDescent="0.25">
      <c r="B8" t="s">
        <v>9</v>
      </c>
      <c r="C8">
        <v>100</v>
      </c>
    </row>
    <row r="9" spans="2:4" x14ac:dyDescent="0.25">
      <c r="B9" t="s">
        <v>10</v>
      </c>
      <c r="C9">
        <v>15</v>
      </c>
    </row>
    <row r="10" spans="2:4" x14ac:dyDescent="0.25">
      <c r="B10" t="s">
        <v>11</v>
      </c>
      <c r="C10" s="2">
        <f>1-_xlfn.NORM.DIST(110,C8,C9,TRUE)</f>
        <v>0.25249253754692291</v>
      </c>
      <c r="D10" s="5" t="s">
        <v>12</v>
      </c>
    </row>
    <row r="11" spans="2:4" x14ac:dyDescent="0.25">
      <c r="B11" t="s">
        <v>16</v>
      </c>
      <c r="C11" s="2">
        <f>_xlfn.NORM.DIST(95,C8,C9,TRUE)</f>
        <v>0.36944134018176361</v>
      </c>
      <c r="D11" s="5" t="s">
        <v>13</v>
      </c>
    </row>
    <row r="13" spans="2:4" x14ac:dyDescent="0.25">
      <c r="B13" t="s">
        <v>14</v>
      </c>
    </row>
    <row r="15" spans="2:4" x14ac:dyDescent="0.25">
      <c r="B15" t="s">
        <v>15</v>
      </c>
    </row>
    <row r="16" spans="2:4" x14ac:dyDescent="0.25">
      <c r="B16" t="s">
        <v>0</v>
      </c>
      <c r="C16" s="7">
        <f>(110-100)/15</f>
        <v>0.66666666666666663</v>
      </c>
      <c r="D16" s="5" t="s">
        <v>17</v>
      </c>
    </row>
    <row r="17" spans="2:4" x14ac:dyDescent="0.25">
      <c r="B17" t="s">
        <v>18</v>
      </c>
      <c r="C17" s="8">
        <v>0.74860000000000004</v>
      </c>
      <c r="D17" t="s">
        <v>19</v>
      </c>
    </row>
    <row r="19" spans="2:4" x14ac:dyDescent="0.25">
      <c r="B19" t="s">
        <v>20</v>
      </c>
    </row>
    <row r="20" spans="2:4" x14ac:dyDescent="0.25">
      <c r="B20" t="s">
        <v>0</v>
      </c>
      <c r="C20">
        <f>(95-100)/15</f>
        <v>-0.33333333333333331</v>
      </c>
      <c r="D20" s="5" t="s">
        <v>21</v>
      </c>
    </row>
    <row r="21" spans="2:4" x14ac:dyDescent="0.25">
      <c r="B21" t="s">
        <v>22</v>
      </c>
      <c r="C21" t="s">
        <v>23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9EBB1-6883-4F05-8017-89E79C09ABDF}">
  <dimension ref="A1:F27"/>
  <sheetViews>
    <sheetView topLeftCell="A11" zoomScale="145" zoomScaleNormal="145" workbookViewId="0">
      <selection activeCell="D25" sqref="D25"/>
    </sheetView>
  </sheetViews>
  <sheetFormatPr baseColWidth="10" defaultRowHeight="15" x14ac:dyDescent="0.25"/>
  <cols>
    <col min="1" max="1" width="28.140625" bestFit="1" customWidth="1"/>
    <col min="3" max="3" width="23.42578125" bestFit="1" customWidth="1"/>
  </cols>
  <sheetData>
    <row r="1" spans="1:6" x14ac:dyDescent="0.25">
      <c r="A1" t="s">
        <v>24</v>
      </c>
    </row>
    <row r="2" spans="1:6" x14ac:dyDescent="0.25">
      <c r="A2" t="s">
        <v>25</v>
      </c>
    </row>
    <row r="3" spans="1:6" x14ac:dyDescent="0.25">
      <c r="A3" t="s">
        <v>26</v>
      </c>
    </row>
    <row r="4" spans="1:6" x14ac:dyDescent="0.25">
      <c r="A4" t="s">
        <v>27</v>
      </c>
    </row>
    <row r="5" spans="1:6" x14ac:dyDescent="0.25">
      <c r="A5" t="s">
        <v>28</v>
      </c>
    </row>
    <row r="6" spans="1:6" x14ac:dyDescent="0.25">
      <c r="A6" t="s">
        <v>29</v>
      </c>
    </row>
    <row r="7" spans="1:6" x14ac:dyDescent="0.25">
      <c r="A7" s="9" t="s">
        <v>30</v>
      </c>
    </row>
    <row r="8" spans="1:6" x14ac:dyDescent="0.25">
      <c r="A8" t="s">
        <v>31</v>
      </c>
    </row>
    <row r="9" spans="1:6" x14ac:dyDescent="0.25">
      <c r="A9" t="s">
        <v>34</v>
      </c>
    </row>
    <row r="11" spans="1:6" x14ac:dyDescent="0.25">
      <c r="A11" s="1" t="s">
        <v>32</v>
      </c>
      <c r="B11" s="1" t="s">
        <v>33</v>
      </c>
      <c r="C11" s="1" t="s">
        <v>35</v>
      </c>
    </row>
    <row r="12" spans="1:6" x14ac:dyDescent="0.25">
      <c r="A12">
        <v>0</v>
      </c>
      <c r="B12">
        <f>15-A12</f>
        <v>15</v>
      </c>
      <c r="C12" s="10">
        <f>_xlfn.BINOM.DIST(A12,15,0.5,FALSE)</f>
        <v>3.0517578125000014E-5</v>
      </c>
    </row>
    <row r="13" spans="1:6" x14ac:dyDescent="0.25">
      <c r="A13">
        <v>1</v>
      </c>
      <c r="B13">
        <f t="shared" ref="B13:B27" si="0">15-A13</f>
        <v>14</v>
      </c>
      <c r="C13" s="10">
        <f t="shared" ref="C13:C27" si="1">_xlfn.BINOM.DIST(A13,15,0.5,FALSE)</f>
        <v>4.5776367187500022E-4</v>
      </c>
      <c r="E13" t="s">
        <v>36</v>
      </c>
      <c r="F13" s="12">
        <f>SUM(C25:C27)</f>
        <v>3.6926269531250035E-3</v>
      </c>
    </row>
    <row r="14" spans="1:6" x14ac:dyDescent="0.25">
      <c r="A14">
        <v>2</v>
      </c>
      <c r="B14">
        <f t="shared" si="0"/>
        <v>13</v>
      </c>
      <c r="C14" s="10">
        <f t="shared" si="1"/>
        <v>3.2043457031250035E-3</v>
      </c>
      <c r="E14" t="s">
        <v>37</v>
      </c>
    </row>
    <row r="15" spans="1:6" x14ac:dyDescent="0.25">
      <c r="A15">
        <v>3</v>
      </c>
      <c r="B15">
        <f t="shared" si="0"/>
        <v>12</v>
      </c>
      <c r="C15" s="10">
        <f t="shared" si="1"/>
        <v>1.3885498046874986E-2</v>
      </c>
      <c r="E15" t="s">
        <v>38</v>
      </c>
    </row>
    <row r="16" spans="1:6" x14ac:dyDescent="0.25">
      <c r="A16">
        <v>4</v>
      </c>
      <c r="B16">
        <f t="shared" si="0"/>
        <v>11</v>
      </c>
      <c r="C16" s="10">
        <f t="shared" si="1"/>
        <v>4.1656494140625021E-2</v>
      </c>
    </row>
    <row r="17" spans="1:3" x14ac:dyDescent="0.25">
      <c r="A17">
        <v>5</v>
      </c>
      <c r="B17">
        <f t="shared" si="0"/>
        <v>10</v>
      </c>
      <c r="C17" s="10">
        <f t="shared" si="1"/>
        <v>9.1644287109375042E-2</v>
      </c>
    </row>
    <row r="18" spans="1:3" x14ac:dyDescent="0.25">
      <c r="A18">
        <v>6</v>
      </c>
      <c r="B18">
        <f t="shared" si="0"/>
        <v>9</v>
      </c>
      <c r="C18" s="10">
        <f t="shared" si="1"/>
        <v>0.152740478515625</v>
      </c>
    </row>
    <row r="19" spans="1:3" x14ac:dyDescent="0.25">
      <c r="A19">
        <v>7</v>
      </c>
      <c r="B19">
        <f t="shared" si="0"/>
        <v>8</v>
      </c>
      <c r="C19" s="10">
        <f t="shared" si="1"/>
        <v>0.19638061523437506</v>
      </c>
    </row>
    <row r="20" spans="1:3" x14ac:dyDescent="0.25">
      <c r="A20">
        <v>8</v>
      </c>
      <c r="B20">
        <f t="shared" si="0"/>
        <v>7</v>
      </c>
      <c r="C20" s="10">
        <f t="shared" si="1"/>
        <v>0.19638061523437506</v>
      </c>
    </row>
    <row r="21" spans="1:3" x14ac:dyDescent="0.25">
      <c r="A21">
        <v>9</v>
      </c>
      <c r="B21">
        <f t="shared" si="0"/>
        <v>6</v>
      </c>
      <c r="C21" s="10">
        <f t="shared" si="1"/>
        <v>0.152740478515625</v>
      </c>
    </row>
    <row r="22" spans="1:3" x14ac:dyDescent="0.25">
      <c r="A22">
        <v>10</v>
      </c>
      <c r="B22">
        <f t="shared" si="0"/>
        <v>5</v>
      </c>
      <c r="C22" s="10">
        <f t="shared" si="1"/>
        <v>9.1644287109375042E-2</v>
      </c>
    </row>
    <row r="23" spans="1:3" x14ac:dyDescent="0.25">
      <c r="A23">
        <v>11</v>
      </c>
      <c r="B23">
        <f t="shared" si="0"/>
        <v>4</v>
      </c>
      <c r="C23" s="10">
        <f t="shared" si="1"/>
        <v>4.1656494140625021E-2</v>
      </c>
    </row>
    <row r="24" spans="1:3" x14ac:dyDescent="0.25">
      <c r="A24">
        <v>12</v>
      </c>
      <c r="B24">
        <f t="shared" si="0"/>
        <v>3</v>
      </c>
      <c r="C24" s="10">
        <f t="shared" si="1"/>
        <v>1.3885498046874986E-2</v>
      </c>
    </row>
    <row r="25" spans="1:3" x14ac:dyDescent="0.25">
      <c r="A25" s="1">
        <v>13</v>
      </c>
      <c r="B25" s="1">
        <f t="shared" si="0"/>
        <v>2</v>
      </c>
      <c r="C25" s="11">
        <f t="shared" si="1"/>
        <v>3.2043457031250035E-3</v>
      </c>
    </row>
    <row r="26" spans="1:3" x14ac:dyDescent="0.25">
      <c r="A26">
        <v>14</v>
      </c>
      <c r="B26">
        <f t="shared" si="0"/>
        <v>1</v>
      </c>
      <c r="C26" s="11">
        <f t="shared" si="1"/>
        <v>4.5776367187500022E-4</v>
      </c>
    </row>
    <row r="27" spans="1:3" x14ac:dyDescent="0.25">
      <c r="A27">
        <v>15</v>
      </c>
      <c r="B27">
        <f t="shared" si="0"/>
        <v>0</v>
      </c>
      <c r="C27" s="11">
        <f t="shared" si="1"/>
        <v>3.0517578125000014E-5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E142E-F0F0-476A-AC4B-3634B81C56FA}">
  <dimension ref="A3:J44"/>
  <sheetViews>
    <sheetView topLeftCell="A7" workbookViewId="0">
      <selection activeCell="L40" sqref="L40"/>
    </sheetView>
  </sheetViews>
  <sheetFormatPr baseColWidth="10" defaultRowHeight="15" x14ac:dyDescent="0.25"/>
  <cols>
    <col min="3" max="3" width="23.42578125" bestFit="1" customWidth="1"/>
    <col min="6" max="6" width="20.85546875" customWidth="1"/>
    <col min="8" max="8" width="27.42578125" bestFit="1" customWidth="1"/>
  </cols>
  <sheetData>
    <row r="3" spans="1:6" x14ac:dyDescent="0.25">
      <c r="A3" t="s">
        <v>32</v>
      </c>
      <c r="B3" t="s">
        <v>33</v>
      </c>
      <c r="C3" t="s">
        <v>35</v>
      </c>
    </row>
    <row r="4" spans="1:6" x14ac:dyDescent="0.25">
      <c r="A4">
        <v>0</v>
      </c>
      <c r="B4">
        <f>40-A4</f>
        <v>40</v>
      </c>
      <c r="C4">
        <f>_xlfn.BINOM.DIST(A4,40,0.5,FALSE)</f>
        <v>9.0949470177292824E-13</v>
      </c>
    </row>
    <row r="5" spans="1:6" x14ac:dyDescent="0.25">
      <c r="A5">
        <v>1</v>
      </c>
      <c r="B5">
        <f t="shared" ref="B5:B44" si="0">40-A5</f>
        <v>39</v>
      </c>
      <c r="C5">
        <f t="shared" ref="C5:C44" si="1">_xlfn.BINOM.DIST(A5,40,0.5,FALSE)</f>
        <v>3.6379788070917149E-11</v>
      </c>
    </row>
    <row r="6" spans="1:6" x14ac:dyDescent="0.25">
      <c r="A6">
        <v>2</v>
      </c>
      <c r="B6">
        <f t="shared" si="0"/>
        <v>38</v>
      </c>
      <c r="C6">
        <f t="shared" si="1"/>
        <v>7.0940586738288651E-10</v>
      </c>
    </row>
    <row r="7" spans="1:6" x14ac:dyDescent="0.25">
      <c r="A7">
        <v>3</v>
      </c>
      <c r="B7">
        <f t="shared" si="0"/>
        <v>37</v>
      </c>
      <c r="C7">
        <f t="shared" si="1"/>
        <v>8.9858076535164896E-9</v>
      </c>
      <c r="E7" t="s">
        <v>39</v>
      </c>
      <c r="F7" s="14">
        <f>SUM(C39:C44)</f>
        <v>6.913060133229014E-7</v>
      </c>
    </row>
    <row r="8" spans="1:6" x14ac:dyDescent="0.25">
      <c r="A8">
        <v>4</v>
      </c>
      <c r="B8">
        <f t="shared" si="0"/>
        <v>36</v>
      </c>
      <c r="C8">
        <f t="shared" si="1"/>
        <v>8.3118720795027925E-8</v>
      </c>
      <c r="F8" t="s">
        <v>40</v>
      </c>
    </row>
    <row r="9" spans="1:6" x14ac:dyDescent="0.25">
      <c r="A9">
        <v>5</v>
      </c>
      <c r="B9">
        <f t="shared" si="0"/>
        <v>35</v>
      </c>
      <c r="C9">
        <f t="shared" si="1"/>
        <v>5.9845478972420139E-7</v>
      </c>
    </row>
    <row r="10" spans="1:6" x14ac:dyDescent="0.25">
      <c r="A10">
        <v>6</v>
      </c>
      <c r="B10">
        <f t="shared" si="0"/>
        <v>34</v>
      </c>
      <c r="C10">
        <f t="shared" si="1"/>
        <v>3.4909862733911799E-6</v>
      </c>
    </row>
    <row r="11" spans="1:6" x14ac:dyDescent="0.25">
      <c r="A11">
        <v>7</v>
      </c>
      <c r="B11">
        <f t="shared" si="0"/>
        <v>33</v>
      </c>
      <c r="C11">
        <f t="shared" si="1"/>
        <v>1.6956219042185785E-5</v>
      </c>
    </row>
    <row r="12" spans="1:6" x14ac:dyDescent="0.25">
      <c r="A12">
        <v>8</v>
      </c>
      <c r="B12">
        <f t="shared" si="0"/>
        <v>32</v>
      </c>
      <c r="C12">
        <f t="shared" si="1"/>
        <v>6.9944403549015798E-5</v>
      </c>
    </row>
    <row r="13" spans="1:6" x14ac:dyDescent="0.25">
      <c r="A13">
        <v>9</v>
      </c>
      <c r="B13">
        <f t="shared" si="0"/>
        <v>31</v>
      </c>
      <c r="C13">
        <f t="shared" si="1"/>
        <v>2.4869121261872281E-4</v>
      </c>
    </row>
    <row r="14" spans="1:6" x14ac:dyDescent="0.25">
      <c r="A14">
        <v>10</v>
      </c>
      <c r="B14">
        <f t="shared" si="0"/>
        <v>30</v>
      </c>
      <c r="C14">
        <f t="shared" si="1"/>
        <v>7.7094275911804278E-4</v>
      </c>
    </row>
    <row r="15" spans="1:6" x14ac:dyDescent="0.25">
      <c r="A15">
        <v>11</v>
      </c>
      <c r="B15">
        <f t="shared" si="0"/>
        <v>29</v>
      </c>
      <c r="C15">
        <f t="shared" si="1"/>
        <v>2.1025711612310239E-3</v>
      </c>
    </row>
    <row r="16" spans="1:6" x14ac:dyDescent="0.25">
      <c r="A16">
        <v>12</v>
      </c>
      <c r="B16">
        <f t="shared" si="0"/>
        <v>28</v>
      </c>
      <c r="C16">
        <f t="shared" si="1"/>
        <v>5.0812136396416489E-3</v>
      </c>
    </row>
    <row r="17" spans="1:4" x14ac:dyDescent="0.25">
      <c r="A17">
        <v>13</v>
      </c>
      <c r="B17">
        <f t="shared" si="0"/>
        <v>27</v>
      </c>
      <c r="C17">
        <f t="shared" si="1"/>
        <v>1.094415245461278E-2</v>
      </c>
    </row>
    <row r="18" spans="1:4" x14ac:dyDescent="0.25">
      <c r="A18">
        <v>14</v>
      </c>
      <c r="B18">
        <f t="shared" si="0"/>
        <v>26</v>
      </c>
      <c r="C18">
        <f t="shared" si="1"/>
        <v>2.1106579733896052E-2</v>
      </c>
    </row>
    <row r="19" spans="1:4" x14ac:dyDescent="0.25">
      <c r="A19">
        <v>15</v>
      </c>
      <c r="B19">
        <f t="shared" si="0"/>
        <v>25</v>
      </c>
      <c r="C19">
        <f t="shared" si="1"/>
        <v>3.6584738205419853E-2</v>
      </c>
    </row>
    <row r="20" spans="1:4" x14ac:dyDescent="0.25">
      <c r="A20">
        <v>16</v>
      </c>
      <c r="B20">
        <f t="shared" si="0"/>
        <v>24</v>
      </c>
      <c r="C20">
        <f t="shared" si="1"/>
        <v>5.7163653445968521E-2</v>
      </c>
    </row>
    <row r="21" spans="1:4" x14ac:dyDescent="0.25">
      <c r="A21">
        <v>17</v>
      </c>
      <c r="B21">
        <f t="shared" si="0"/>
        <v>23</v>
      </c>
      <c r="C21">
        <f t="shared" si="1"/>
        <v>8.07016283943085E-2</v>
      </c>
    </row>
    <row r="22" spans="1:4" x14ac:dyDescent="0.25">
      <c r="A22">
        <v>18</v>
      </c>
      <c r="B22">
        <f t="shared" si="0"/>
        <v>22</v>
      </c>
      <c r="C22">
        <f t="shared" si="1"/>
        <v>0.10311874739272751</v>
      </c>
    </row>
    <row r="23" spans="1:4" x14ac:dyDescent="0.25">
      <c r="A23">
        <v>19</v>
      </c>
      <c r="B23">
        <f t="shared" si="0"/>
        <v>21</v>
      </c>
      <c r="C23">
        <f t="shared" si="1"/>
        <v>0.11940065487578974</v>
      </c>
    </row>
    <row r="24" spans="1:4" x14ac:dyDescent="0.25">
      <c r="A24">
        <v>20</v>
      </c>
      <c r="B24">
        <f t="shared" si="0"/>
        <v>20</v>
      </c>
      <c r="C24">
        <f t="shared" si="1"/>
        <v>0.12537068761957929</v>
      </c>
    </row>
    <row r="25" spans="1:4" x14ac:dyDescent="0.25">
      <c r="A25">
        <v>21</v>
      </c>
      <c r="B25">
        <f t="shared" si="0"/>
        <v>19</v>
      </c>
      <c r="C25">
        <f t="shared" si="1"/>
        <v>0.11940065487578974</v>
      </c>
    </row>
    <row r="26" spans="1:4" x14ac:dyDescent="0.25">
      <c r="A26">
        <v>22</v>
      </c>
      <c r="B26">
        <f t="shared" si="0"/>
        <v>18</v>
      </c>
      <c r="C26">
        <f t="shared" si="1"/>
        <v>0.10311874739272751</v>
      </c>
    </row>
    <row r="27" spans="1:4" x14ac:dyDescent="0.25">
      <c r="A27">
        <v>23</v>
      </c>
      <c r="B27">
        <f t="shared" si="0"/>
        <v>17</v>
      </c>
      <c r="C27">
        <f t="shared" si="1"/>
        <v>8.07016283943085E-2</v>
      </c>
    </row>
    <row r="28" spans="1:4" x14ac:dyDescent="0.25">
      <c r="A28">
        <v>24</v>
      </c>
      <c r="B28">
        <f t="shared" si="0"/>
        <v>16</v>
      </c>
      <c r="C28">
        <f t="shared" si="1"/>
        <v>5.7163653445968521E-2</v>
      </c>
    </row>
    <row r="29" spans="1:4" x14ac:dyDescent="0.25">
      <c r="A29">
        <v>25</v>
      </c>
      <c r="B29">
        <f t="shared" si="0"/>
        <v>15</v>
      </c>
      <c r="C29">
        <f t="shared" si="1"/>
        <v>3.6584738205419853E-2</v>
      </c>
    </row>
    <row r="30" spans="1:4" x14ac:dyDescent="0.25">
      <c r="A30">
        <v>26</v>
      </c>
      <c r="B30">
        <f t="shared" si="0"/>
        <v>14</v>
      </c>
      <c r="C30">
        <f t="shared" si="1"/>
        <v>2.1106579733896052E-2</v>
      </c>
      <c r="D30" t="s">
        <v>41</v>
      </c>
    </row>
    <row r="31" spans="1:4" x14ac:dyDescent="0.25">
      <c r="A31">
        <v>27</v>
      </c>
      <c r="B31">
        <f t="shared" si="0"/>
        <v>13</v>
      </c>
      <c r="C31">
        <f t="shared" si="1"/>
        <v>1.094415245461278E-2</v>
      </c>
    </row>
    <row r="32" spans="1:4" x14ac:dyDescent="0.25">
      <c r="A32">
        <v>28</v>
      </c>
      <c r="B32">
        <f t="shared" si="0"/>
        <v>12</v>
      </c>
      <c r="C32">
        <f t="shared" si="1"/>
        <v>5.0812136396416489E-3</v>
      </c>
      <c r="D32" t="s">
        <v>46</v>
      </c>
    </row>
    <row r="33" spans="1:10" x14ac:dyDescent="0.25">
      <c r="A33">
        <v>29</v>
      </c>
      <c r="B33">
        <f t="shared" si="0"/>
        <v>11</v>
      </c>
      <c r="C33">
        <f t="shared" si="1"/>
        <v>2.1025711612310239E-3</v>
      </c>
    </row>
    <row r="34" spans="1:10" x14ac:dyDescent="0.25">
      <c r="A34">
        <v>30</v>
      </c>
      <c r="B34">
        <f t="shared" si="0"/>
        <v>10</v>
      </c>
      <c r="C34">
        <f t="shared" si="1"/>
        <v>7.7094275911804278E-4</v>
      </c>
    </row>
    <row r="35" spans="1:10" x14ac:dyDescent="0.25">
      <c r="A35">
        <v>31</v>
      </c>
      <c r="B35">
        <f t="shared" si="0"/>
        <v>9</v>
      </c>
      <c r="C35">
        <f t="shared" si="1"/>
        <v>2.4869121261872286E-4</v>
      </c>
    </row>
    <row r="36" spans="1:10" x14ac:dyDescent="0.25">
      <c r="A36">
        <v>32</v>
      </c>
      <c r="B36">
        <f t="shared" si="0"/>
        <v>8</v>
      </c>
      <c r="C36">
        <f t="shared" si="1"/>
        <v>6.9944403549015798E-5</v>
      </c>
      <c r="H36" t="s">
        <v>43</v>
      </c>
      <c r="I36">
        <f>SUM(C29:C44)</f>
        <v>7.692997208141604E-2</v>
      </c>
      <c r="J36" t="s">
        <v>44</v>
      </c>
    </row>
    <row r="37" spans="1:10" x14ac:dyDescent="0.25">
      <c r="A37">
        <v>33</v>
      </c>
      <c r="B37">
        <f t="shared" si="0"/>
        <v>7</v>
      </c>
      <c r="C37">
        <f t="shared" si="1"/>
        <v>1.6956219042185755E-5</v>
      </c>
      <c r="H37" t="s">
        <v>42</v>
      </c>
      <c r="I37">
        <f>SUM(C30:C44)</f>
        <v>4.0345233875996186E-2</v>
      </c>
    </row>
    <row r="38" spans="1:10" x14ac:dyDescent="0.25">
      <c r="A38">
        <v>34</v>
      </c>
      <c r="B38">
        <f t="shared" si="0"/>
        <v>6</v>
      </c>
      <c r="C38">
        <f t="shared" si="1"/>
        <v>3.490986273391174E-6</v>
      </c>
    </row>
    <row r="39" spans="1:10" x14ac:dyDescent="0.25">
      <c r="A39" s="1">
        <v>35</v>
      </c>
      <c r="B39" s="1">
        <f t="shared" si="0"/>
        <v>5</v>
      </c>
      <c r="C39" s="13">
        <f t="shared" si="1"/>
        <v>5.9845478972420139E-7</v>
      </c>
    </row>
    <row r="40" spans="1:10" x14ac:dyDescent="0.25">
      <c r="A40">
        <v>36</v>
      </c>
      <c r="B40">
        <f t="shared" si="0"/>
        <v>4</v>
      </c>
      <c r="C40" s="13">
        <f t="shared" si="1"/>
        <v>8.3118720795027925E-8</v>
      </c>
      <c r="H40" t="s">
        <v>45</v>
      </c>
      <c r="I40">
        <f>SUM(C32:C44)</f>
        <v>8.2945016874873545E-3</v>
      </c>
    </row>
    <row r="41" spans="1:10" x14ac:dyDescent="0.25">
      <c r="A41">
        <v>37</v>
      </c>
      <c r="B41">
        <f t="shared" si="0"/>
        <v>3</v>
      </c>
      <c r="C41" s="13">
        <f t="shared" si="1"/>
        <v>8.9858076535164896E-9</v>
      </c>
    </row>
    <row r="42" spans="1:10" x14ac:dyDescent="0.25">
      <c r="A42">
        <v>38</v>
      </c>
      <c r="B42">
        <f t="shared" si="0"/>
        <v>2</v>
      </c>
      <c r="C42" s="13">
        <f t="shared" si="1"/>
        <v>7.0940586738288651E-10</v>
      </c>
    </row>
    <row r="43" spans="1:10" x14ac:dyDescent="0.25">
      <c r="A43">
        <v>39</v>
      </c>
      <c r="B43">
        <f t="shared" si="0"/>
        <v>1</v>
      </c>
      <c r="C43" s="13">
        <f t="shared" si="1"/>
        <v>3.6379788070917149E-11</v>
      </c>
    </row>
    <row r="44" spans="1:10" x14ac:dyDescent="0.25">
      <c r="A44">
        <v>40</v>
      </c>
      <c r="B44">
        <f t="shared" si="0"/>
        <v>0</v>
      </c>
      <c r="C44" s="13">
        <f t="shared" si="1"/>
        <v>9.0949470177292824E-13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835A2-0540-4BED-842E-800CE5CE428F}">
  <dimension ref="A4:G32"/>
  <sheetViews>
    <sheetView tabSelected="1" workbookViewId="0">
      <selection activeCell="F25" sqref="F25"/>
    </sheetView>
  </sheetViews>
  <sheetFormatPr baseColWidth="10" defaultRowHeight="15" x14ac:dyDescent="0.25"/>
  <cols>
    <col min="1" max="1" width="19.7109375" bestFit="1" customWidth="1"/>
    <col min="4" max="4" width="23.42578125" bestFit="1" customWidth="1"/>
    <col min="5" max="5" width="19.85546875" bestFit="1" customWidth="1"/>
  </cols>
  <sheetData>
    <row r="4" spans="2:4" x14ac:dyDescent="0.25">
      <c r="B4" t="s">
        <v>47</v>
      </c>
      <c r="C4" t="s">
        <v>33</v>
      </c>
      <c r="D4" t="s">
        <v>35</v>
      </c>
    </row>
    <row r="5" spans="2:4" x14ac:dyDescent="0.25">
      <c r="B5">
        <v>0</v>
      </c>
      <c r="C5">
        <f>20-B5</f>
        <v>20</v>
      </c>
      <c r="D5" s="15">
        <f>COMBIN(20,B5)*0.5^B5*0.5^C5</f>
        <v>9.5367431640625E-7</v>
      </c>
    </row>
    <row r="6" spans="2:4" x14ac:dyDescent="0.25">
      <c r="B6">
        <v>1</v>
      </c>
      <c r="C6">
        <f t="shared" ref="C6:C25" si="0">20-B6</f>
        <v>19</v>
      </c>
      <c r="D6" s="15">
        <f t="shared" ref="D6:D25" si="1">COMBIN(20,B6)*0.5^B6*0.5^C6</f>
        <v>1.9073486328125E-5</v>
      </c>
    </row>
    <row r="7" spans="2:4" x14ac:dyDescent="0.25">
      <c r="B7">
        <v>2</v>
      </c>
      <c r="C7">
        <f t="shared" si="0"/>
        <v>18</v>
      </c>
      <c r="D7" s="15">
        <f t="shared" si="1"/>
        <v>1.811981201171875E-4</v>
      </c>
    </row>
    <row r="8" spans="2:4" x14ac:dyDescent="0.25">
      <c r="B8">
        <v>3</v>
      </c>
      <c r="C8">
        <f t="shared" si="0"/>
        <v>17</v>
      </c>
      <c r="D8" s="15">
        <f t="shared" si="1"/>
        <v>1.087188720703125E-3</v>
      </c>
    </row>
    <row r="9" spans="2:4" x14ac:dyDescent="0.25">
      <c r="B9">
        <v>4</v>
      </c>
      <c r="C9">
        <f t="shared" si="0"/>
        <v>16</v>
      </c>
      <c r="D9" s="15">
        <f t="shared" si="1"/>
        <v>4.6205520629882813E-3</v>
      </c>
    </row>
    <row r="10" spans="2:4" x14ac:dyDescent="0.25">
      <c r="B10">
        <v>5</v>
      </c>
      <c r="C10">
        <f t="shared" si="0"/>
        <v>15</v>
      </c>
      <c r="D10" s="15">
        <f t="shared" si="1"/>
        <v>1.4785766601562498E-2</v>
      </c>
    </row>
    <row r="11" spans="2:4" x14ac:dyDescent="0.25">
      <c r="B11">
        <v>6</v>
      </c>
      <c r="C11">
        <f t="shared" si="0"/>
        <v>14</v>
      </c>
      <c r="D11" s="15">
        <f t="shared" si="1"/>
        <v>3.696441650390625E-2</v>
      </c>
    </row>
    <row r="12" spans="2:4" x14ac:dyDescent="0.25">
      <c r="B12">
        <v>7</v>
      </c>
      <c r="C12">
        <f t="shared" si="0"/>
        <v>13</v>
      </c>
      <c r="D12" s="15">
        <f t="shared" si="1"/>
        <v>7.39288330078125E-2</v>
      </c>
    </row>
    <row r="13" spans="2:4" x14ac:dyDescent="0.25">
      <c r="B13">
        <v>8</v>
      </c>
      <c r="C13">
        <f t="shared" si="0"/>
        <v>12</v>
      </c>
      <c r="D13" s="15">
        <f t="shared" si="1"/>
        <v>0.12013435363769533</v>
      </c>
    </row>
    <row r="14" spans="2:4" x14ac:dyDescent="0.25">
      <c r="B14">
        <v>9</v>
      </c>
      <c r="C14">
        <f t="shared" si="0"/>
        <v>11</v>
      </c>
      <c r="D14" s="15">
        <f t="shared" si="1"/>
        <v>0.16017913818359375</v>
      </c>
    </row>
    <row r="15" spans="2:4" x14ac:dyDescent="0.25">
      <c r="B15">
        <v>10</v>
      </c>
      <c r="C15">
        <f t="shared" si="0"/>
        <v>10</v>
      </c>
      <c r="D15" s="15">
        <f t="shared" si="1"/>
        <v>0.17619705200195313</v>
      </c>
    </row>
    <row r="16" spans="2:4" x14ac:dyDescent="0.25">
      <c r="B16">
        <v>11</v>
      </c>
      <c r="C16">
        <f t="shared" si="0"/>
        <v>9</v>
      </c>
      <c r="D16" s="15">
        <f t="shared" si="1"/>
        <v>0.16017913818359375</v>
      </c>
    </row>
    <row r="17" spans="1:7" x14ac:dyDescent="0.25">
      <c r="B17">
        <v>12</v>
      </c>
      <c r="C17">
        <f t="shared" si="0"/>
        <v>8</v>
      </c>
      <c r="D17" s="15">
        <f t="shared" si="1"/>
        <v>0.12013435363769533</v>
      </c>
    </row>
    <row r="18" spans="1:7" x14ac:dyDescent="0.25">
      <c r="B18">
        <v>13</v>
      </c>
      <c r="C18">
        <f t="shared" si="0"/>
        <v>7</v>
      </c>
      <c r="D18" s="15">
        <f t="shared" si="1"/>
        <v>7.39288330078125E-2</v>
      </c>
    </row>
    <row r="19" spans="1:7" x14ac:dyDescent="0.25">
      <c r="B19">
        <v>14</v>
      </c>
      <c r="C19">
        <f t="shared" si="0"/>
        <v>6</v>
      </c>
      <c r="D19" s="15">
        <f t="shared" si="1"/>
        <v>3.696441650390625E-2</v>
      </c>
      <c r="F19" t="s">
        <v>39</v>
      </c>
      <c r="G19" s="16">
        <f>SUM(D20:D25)</f>
        <v>2.0694732666015625E-2</v>
      </c>
    </row>
    <row r="20" spans="1:7" x14ac:dyDescent="0.25">
      <c r="A20" s="1" t="s">
        <v>49</v>
      </c>
      <c r="B20">
        <v>15</v>
      </c>
      <c r="C20">
        <f t="shared" si="0"/>
        <v>5</v>
      </c>
      <c r="D20" s="15">
        <f t="shared" si="1"/>
        <v>1.4785766601562498E-2</v>
      </c>
    </row>
    <row r="21" spans="1:7" x14ac:dyDescent="0.25">
      <c r="B21">
        <v>16</v>
      </c>
      <c r="C21">
        <f t="shared" si="0"/>
        <v>4</v>
      </c>
      <c r="D21" s="15">
        <f t="shared" si="1"/>
        <v>4.6205520629882813E-3</v>
      </c>
    </row>
    <row r="22" spans="1:7" x14ac:dyDescent="0.25">
      <c r="B22">
        <v>17</v>
      </c>
      <c r="C22">
        <f t="shared" si="0"/>
        <v>3</v>
      </c>
      <c r="D22" s="15">
        <f t="shared" si="1"/>
        <v>1.087188720703125E-3</v>
      </c>
    </row>
    <row r="23" spans="1:7" x14ac:dyDescent="0.25">
      <c r="B23">
        <v>18</v>
      </c>
      <c r="C23">
        <f t="shared" si="0"/>
        <v>2</v>
      </c>
      <c r="D23" s="15">
        <f t="shared" si="1"/>
        <v>1.811981201171875E-4</v>
      </c>
    </row>
    <row r="24" spans="1:7" x14ac:dyDescent="0.25">
      <c r="B24">
        <v>19</v>
      </c>
      <c r="C24">
        <f t="shared" si="0"/>
        <v>1</v>
      </c>
      <c r="D24" s="15">
        <f t="shared" si="1"/>
        <v>1.9073486328125E-5</v>
      </c>
    </row>
    <row r="25" spans="1:7" x14ac:dyDescent="0.25">
      <c r="B25">
        <v>20</v>
      </c>
      <c r="C25">
        <f t="shared" si="0"/>
        <v>0</v>
      </c>
      <c r="D25" s="15">
        <f t="shared" si="1"/>
        <v>9.5367431640625E-7</v>
      </c>
    </row>
    <row r="26" spans="1:7" x14ac:dyDescent="0.25">
      <c r="C26" t="s">
        <v>48</v>
      </c>
      <c r="D26" s="15">
        <f>SUM(D5:D25)</f>
        <v>1</v>
      </c>
    </row>
    <row r="30" spans="1:7" x14ac:dyDescent="0.25">
      <c r="C30" t="s">
        <v>50</v>
      </c>
      <c r="D30" s="6">
        <f>SUM(D19:D25)</f>
        <v>5.7659149169921875E-2</v>
      </c>
      <c r="E30" t="s">
        <v>51</v>
      </c>
    </row>
    <row r="31" spans="1:7" x14ac:dyDescent="0.25">
      <c r="C31" t="s">
        <v>52</v>
      </c>
      <c r="D31" s="6">
        <f>SUM(D20:D25)</f>
        <v>2.0694732666015625E-2</v>
      </c>
      <c r="E31" t="s">
        <v>54</v>
      </c>
    </row>
    <row r="32" spans="1:7" x14ac:dyDescent="0.25">
      <c r="C32" t="s">
        <v>53</v>
      </c>
      <c r="D32" s="6">
        <f>SUM(D21:D25)</f>
        <v>5.908966064453125E-3</v>
      </c>
      <c r="E32" t="s">
        <v>55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Schlafdauer_NV</vt:lpstr>
      <vt:lpstr>noch_ein_NV-Beispiel</vt:lpstr>
      <vt:lpstr>Binomialtest</vt:lpstr>
      <vt:lpstr>Binomialtest_Folien</vt:lpstr>
      <vt:lpstr>Binomialtest_Prüfungsbsp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2025-08-13T15:50:10Z</dcterms:created>
  <dcterms:modified xsi:type="dcterms:W3CDTF">2025-08-13T17:42:31Z</dcterms:modified>
</cp:coreProperties>
</file>