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Desktop\SStat\"/>
    </mc:Choice>
  </mc:AlternateContent>
  <xr:revisionPtr revIDLastSave="0" documentId="13_ncr:1_{59899BE1-02F9-4D45-9622-B6408B97CE14}" xr6:coauthVersionLast="36" xr6:coauthVersionMax="36" xr10:uidLastSave="{00000000-0000-0000-0000-000000000000}"/>
  <bookViews>
    <workbookView xWindow="0" yWindow="0" windowWidth="28800" windowHeight="12225" activeTab="2" xr2:uid="{C3D5B73D-37BC-4178-908B-729CBB609281}"/>
  </bookViews>
  <sheets>
    <sheet name="Diagramm1" sheetId="2" r:id="rId1"/>
    <sheet name="DatenanalyseTool" sheetId="1" r:id="rId2"/>
    <sheet name="MitFormeln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3" l="1"/>
  <c r="C26" i="3"/>
  <c r="C25" i="3"/>
  <c r="C24" i="3"/>
  <c r="C2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3" i="3"/>
  <c r="C22" i="3"/>
  <c r="C21" i="3"/>
  <c r="G27" i="1"/>
  <c r="F27" i="1"/>
</calcChain>
</file>

<file path=xl/sharedStrings.xml><?xml version="1.0" encoding="utf-8"?>
<sst xmlns="http://schemas.openxmlformats.org/spreadsheetml/2006/main" count="61" uniqueCount="54">
  <si>
    <t>Temperature (°C)</t>
  </si>
  <si>
    <t>daily turnover</t>
  </si>
  <si>
    <t>X</t>
  </si>
  <si>
    <t>Y</t>
  </si>
  <si>
    <t>AUSGABE: ZUSAMMENFASSUNG</t>
  </si>
  <si>
    <t>Regressions-Statistik</t>
  </si>
  <si>
    <t>Multipler Korrelationskoeffizient</t>
  </si>
  <si>
    <t>Bestimmtheitsmaß</t>
  </si>
  <si>
    <t>Adjustiertes Bestimmtheitsmaß</t>
  </si>
  <si>
    <t>Standardfehler</t>
  </si>
  <si>
    <t>Beobachtungen</t>
  </si>
  <si>
    <t>ANOVA</t>
  </si>
  <si>
    <t>Regression</t>
  </si>
  <si>
    <t>Residue</t>
  </si>
  <si>
    <t>Gesamt</t>
  </si>
  <si>
    <t>Schnittpunkt</t>
  </si>
  <si>
    <t>Freiheitsgrade (df)</t>
  </si>
  <si>
    <t>Quadratsummen (SS)</t>
  </si>
  <si>
    <t>Mittlere Quadratsumme (MS)</t>
  </si>
  <si>
    <t>Prüfgröße (F)</t>
  </si>
  <si>
    <t>F krit</t>
  </si>
  <si>
    <t>Koeffizienten</t>
  </si>
  <si>
    <t>t-Statistik</t>
  </si>
  <si>
    <t>P-Wert</t>
  </si>
  <si>
    <t>Untere 95%</t>
  </si>
  <si>
    <t>Obere 95%</t>
  </si>
  <si>
    <t>Untere 95,0%</t>
  </si>
  <si>
    <t>Obere 95,0%</t>
  </si>
  <si>
    <t>X Variable 1</t>
  </si>
  <si>
    <t>AUSGABE: RESIDUENPLOT</t>
  </si>
  <si>
    <t>Beobachtung</t>
  </si>
  <si>
    <t>Schätzung für Y</t>
  </si>
  <si>
    <t>Residuen</t>
  </si>
  <si>
    <t>Schätzung erster Geschäftstag</t>
  </si>
  <si>
    <t>=E23+E24*A3</t>
  </si>
  <si>
    <t>Prognosewert</t>
  </si>
  <si>
    <t>Residuum</t>
  </si>
  <si>
    <t>=B3-F27</t>
  </si>
  <si>
    <t>Geradengleichung: y=bx + a</t>
  </si>
  <si>
    <t>a</t>
  </si>
  <si>
    <t>b</t>
  </si>
  <si>
    <t>Prognosewerte</t>
  </si>
  <si>
    <t>Korrelationskoeffizient</t>
  </si>
  <si>
    <t>=ACHSENABSCHNITT(B3:B17;A3:A17)</t>
  </si>
  <si>
    <t>=STEIGUNG(B3:B17;A3:A17)</t>
  </si>
  <si>
    <t>=KORREL(A3:A17;B3:B17)</t>
  </si>
  <si>
    <t>Bestimmtheitsmaß händisch</t>
  </si>
  <si>
    <t>=BESTIMMTHEITSMASS(B3:B17;A3:A17)</t>
  </si>
  <si>
    <t>=VARIANZ(B3:B17)</t>
  </si>
  <si>
    <t>Varianz der y-Werte</t>
  </si>
  <si>
    <t>Varianz der Prognosewerte</t>
  </si>
  <si>
    <t>=VARIANZ(C3:C17)</t>
  </si>
  <si>
    <t>Bestimmtheitsmaß daher</t>
  </si>
  <si>
    <t>=C26/C25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</si>
</sst>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18">
    <xf numFmtId="0" fontId="0" fillId="0" borderId="0" xfId="0"/>
    <xf numFmtId="0" fontId="2" fillId="2" borderId="1" xfId="2"/>
    <xf numFmtId="0" fontId="2" fillId="2" borderId="2" xfId="2" applyBorder="1" applyAlignment="1">
      <alignment horizontal="center"/>
    </xf>
    <xf numFmtId="0" fontId="0" fillId="0" borderId="3" xfId="0" applyBorder="1"/>
    <xf numFmtId="44" fontId="0" fillId="0" borderId="3" xfId="1" applyFont="1" applyBorder="1"/>
    <xf numFmtId="0" fontId="0" fillId="0" borderId="0" xfId="0" applyFill="1" applyBorder="1" applyAlignment="1"/>
    <xf numFmtId="0" fontId="0" fillId="0" borderId="4" xfId="0" applyFill="1" applyBorder="1" applyAlignment="1"/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Continuous"/>
    </xf>
    <xf numFmtId="0" fontId="0" fillId="5" borderId="0" xfId="0" applyFill="1" applyBorder="1" applyAlignment="1"/>
    <xf numFmtId="0" fontId="0" fillId="5" borderId="4" xfId="0" applyFill="1" applyBorder="1" applyAlignment="1"/>
    <xf numFmtId="0" fontId="3" fillId="3" borderId="0" xfId="3"/>
    <xf numFmtId="0" fontId="3" fillId="3" borderId="0" xfId="3" quotePrefix="1"/>
    <xf numFmtId="44" fontId="3" fillId="3" borderId="0" xfId="3" applyNumberFormat="1"/>
    <xf numFmtId="44" fontId="0" fillId="0" borderId="0" xfId="0" applyNumberFormat="1"/>
    <xf numFmtId="0" fontId="4" fillId="4" borderId="0" xfId="4" quotePrefix="1"/>
    <xf numFmtId="0" fontId="5" fillId="0" borderId="0" xfId="0" applyFont="1"/>
    <xf numFmtId="0" fontId="6" fillId="0" borderId="0" xfId="0" applyFont="1" applyAlignment="1">
      <alignment horizontal="center" vertical="center"/>
    </xf>
  </cellXfs>
  <cellStyles count="5">
    <cellStyle name="Ausgabe" xfId="2" builtinId="21"/>
    <cellStyle name="Neutral" xfId="4" builtinId="28"/>
    <cellStyle name="Schlecht" xfId="3" builtinId="27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DatenanalyseTool!$B$2</c:f>
              <c:strCache>
                <c:ptCount val="1"/>
                <c:pt idx="0">
                  <c:v>Y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trendline>
            <c:spPr>
              <a:ln w="28575" cap="rnd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6661277911592746"/>
                  <c:y val="-1.370874135176031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DatenanalyseTool!$A$3:$A$17</c:f>
              <c:numCache>
                <c:formatCode>General</c:formatCode>
                <c:ptCount val="15"/>
                <c:pt idx="0">
                  <c:v>33</c:v>
                </c:pt>
                <c:pt idx="1">
                  <c:v>24</c:v>
                </c:pt>
                <c:pt idx="2">
                  <c:v>25</c:v>
                </c:pt>
                <c:pt idx="3">
                  <c:v>29</c:v>
                </c:pt>
                <c:pt idx="4">
                  <c:v>25</c:v>
                </c:pt>
                <c:pt idx="5">
                  <c:v>36</c:v>
                </c:pt>
                <c:pt idx="6">
                  <c:v>26</c:v>
                </c:pt>
                <c:pt idx="7">
                  <c:v>34</c:v>
                </c:pt>
                <c:pt idx="8">
                  <c:v>35</c:v>
                </c:pt>
                <c:pt idx="9">
                  <c:v>24</c:v>
                </c:pt>
                <c:pt idx="10">
                  <c:v>24</c:v>
                </c:pt>
                <c:pt idx="11">
                  <c:v>29</c:v>
                </c:pt>
                <c:pt idx="12">
                  <c:v>30</c:v>
                </c:pt>
                <c:pt idx="13">
                  <c:v>18</c:v>
                </c:pt>
                <c:pt idx="14">
                  <c:v>35</c:v>
                </c:pt>
              </c:numCache>
            </c:numRef>
          </c:xVal>
          <c:yVal>
            <c:numRef>
              <c:f>DatenanalyseTool!$B$3:$B$17</c:f>
              <c:numCache>
                <c:formatCode>_("€"* #,##0.00_);_("€"* \(#,##0.00\);_("€"* "-"??_);_(@_)</c:formatCode>
                <c:ptCount val="15"/>
                <c:pt idx="0">
                  <c:v>1240</c:v>
                </c:pt>
                <c:pt idx="1">
                  <c:v>997</c:v>
                </c:pt>
                <c:pt idx="2">
                  <c:v>1096</c:v>
                </c:pt>
                <c:pt idx="3">
                  <c:v>1151</c:v>
                </c:pt>
                <c:pt idx="4">
                  <c:v>1062</c:v>
                </c:pt>
                <c:pt idx="5">
                  <c:v>1427</c:v>
                </c:pt>
                <c:pt idx="6">
                  <c:v>1124</c:v>
                </c:pt>
                <c:pt idx="7">
                  <c:v>1297</c:v>
                </c:pt>
                <c:pt idx="8">
                  <c:v>1370</c:v>
                </c:pt>
                <c:pt idx="9">
                  <c:v>1024</c:v>
                </c:pt>
                <c:pt idx="10">
                  <c:v>991</c:v>
                </c:pt>
                <c:pt idx="11">
                  <c:v>1186</c:v>
                </c:pt>
                <c:pt idx="12">
                  <c:v>1246</c:v>
                </c:pt>
                <c:pt idx="13">
                  <c:v>600</c:v>
                </c:pt>
                <c:pt idx="14">
                  <c:v>1362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F3-49FF-B121-C062ABF22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1645184"/>
        <c:axId val="1466095584"/>
      </c:scatterChart>
      <c:valAx>
        <c:axId val="1461645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66095584"/>
        <c:crosses val="autoZero"/>
        <c:crossBetween val="midCat"/>
      </c:valAx>
      <c:valAx>
        <c:axId val="146609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61645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944FE8A-B9DB-4074-9FBA-D8F564FB325E}">
  <sheetPr/>
  <sheetViews>
    <sheetView zoomScale="123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427" cy="601701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F540A8B-B80E-493D-B1DA-4337EF7E291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33A00-F850-4213-8A3F-9F21930EEECE}">
  <dimension ref="A1:L45"/>
  <sheetViews>
    <sheetView zoomScale="190" zoomScaleNormal="190" workbookViewId="0">
      <selection sqref="A1:B17"/>
    </sheetView>
  </sheetViews>
  <sheetFormatPr baseColWidth="10" defaultRowHeight="15" x14ac:dyDescent="0.25"/>
  <cols>
    <col min="1" max="1" width="16.42578125" bestFit="1" customWidth="1"/>
    <col min="2" max="2" width="18.7109375" customWidth="1"/>
    <col min="4" max="4" width="30.7109375" bestFit="1" customWidth="1"/>
    <col min="5" max="5" width="27.7109375" bestFit="1" customWidth="1"/>
    <col min="6" max="6" width="20.5703125" bestFit="1" customWidth="1"/>
    <col min="7" max="7" width="27.85546875" bestFit="1" customWidth="1"/>
  </cols>
  <sheetData>
    <row r="1" spans="1:5" x14ac:dyDescent="0.25">
      <c r="A1" s="1" t="s">
        <v>0</v>
      </c>
      <c r="B1" s="1" t="s">
        <v>1</v>
      </c>
    </row>
    <row r="2" spans="1:5" x14ac:dyDescent="0.25">
      <c r="A2" s="2" t="s">
        <v>2</v>
      </c>
      <c r="B2" s="2" t="s">
        <v>3</v>
      </c>
    </row>
    <row r="3" spans="1:5" x14ac:dyDescent="0.25">
      <c r="A3" s="3">
        <v>33</v>
      </c>
      <c r="B3" s="4">
        <v>1240</v>
      </c>
    </row>
    <row r="4" spans="1:5" x14ac:dyDescent="0.25">
      <c r="A4" s="3">
        <v>24</v>
      </c>
      <c r="B4" s="4">
        <v>997</v>
      </c>
    </row>
    <row r="5" spans="1:5" x14ac:dyDescent="0.25">
      <c r="A5" s="3">
        <v>25</v>
      </c>
      <c r="B5" s="4">
        <v>1096</v>
      </c>
    </row>
    <row r="6" spans="1:5" x14ac:dyDescent="0.25">
      <c r="A6" s="3">
        <v>29</v>
      </c>
      <c r="B6" s="4">
        <v>1151</v>
      </c>
    </row>
    <row r="7" spans="1:5" x14ac:dyDescent="0.25">
      <c r="A7" s="3">
        <v>25</v>
      </c>
      <c r="B7" s="4">
        <v>1062</v>
      </c>
      <c r="D7" t="s">
        <v>4</v>
      </c>
    </row>
    <row r="8" spans="1:5" ht="15.75" thickBot="1" x14ac:dyDescent="0.3">
      <c r="A8" s="3">
        <v>36</v>
      </c>
      <c r="B8" s="4">
        <v>1427</v>
      </c>
    </row>
    <row r="9" spans="1:5" x14ac:dyDescent="0.25">
      <c r="A9" s="3">
        <v>26</v>
      </c>
      <c r="B9" s="4">
        <v>1124</v>
      </c>
      <c r="D9" s="8" t="s">
        <v>5</v>
      </c>
      <c r="E9" s="8"/>
    </row>
    <row r="10" spans="1:5" x14ac:dyDescent="0.25">
      <c r="A10" s="3">
        <v>34</v>
      </c>
      <c r="B10" s="4">
        <v>1297</v>
      </c>
      <c r="D10" s="5" t="s">
        <v>6</v>
      </c>
      <c r="E10" s="9">
        <v>0.95469962517952778</v>
      </c>
    </row>
    <row r="11" spans="1:5" x14ac:dyDescent="0.25">
      <c r="A11" s="3">
        <v>35</v>
      </c>
      <c r="B11" s="4">
        <v>1370</v>
      </c>
      <c r="D11" s="5" t="s">
        <v>7</v>
      </c>
      <c r="E11" s="9">
        <v>0.91145137431793077</v>
      </c>
    </row>
    <row r="12" spans="1:5" x14ac:dyDescent="0.25">
      <c r="A12" s="3">
        <v>24</v>
      </c>
      <c r="B12" s="4">
        <v>1024</v>
      </c>
      <c r="D12" s="5" t="s">
        <v>8</v>
      </c>
      <c r="E12" s="5">
        <v>0.90463994157315619</v>
      </c>
    </row>
    <row r="13" spans="1:5" x14ac:dyDescent="0.25">
      <c r="A13" s="3">
        <v>24</v>
      </c>
      <c r="B13" s="4">
        <v>991</v>
      </c>
      <c r="D13" s="5" t="s">
        <v>9</v>
      </c>
      <c r="E13" s="5">
        <v>63.302272393921946</v>
      </c>
    </row>
    <row r="14" spans="1:5" ht="15.75" thickBot="1" x14ac:dyDescent="0.3">
      <c r="A14" s="3">
        <v>29</v>
      </c>
      <c r="B14" s="4">
        <v>1186</v>
      </c>
      <c r="D14" s="6" t="s">
        <v>10</v>
      </c>
      <c r="E14" s="6">
        <v>15</v>
      </c>
    </row>
    <row r="15" spans="1:5" x14ac:dyDescent="0.25">
      <c r="A15" s="3">
        <v>30</v>
      </c>
      <c r="B15" s="4">
        <v>1246</v>
      </c>
    </row>
    <row r="16" spans="1:5" ht="15.75" thickBot="1" x14ac:dyDescent="0.3">
      <c r="A16" s="3">
        <v>18</v>
      </c>
      <c r="B16" s="4">
        <v>600</v>
      </c>
      <c r="D16" t="s">
        <v>11</v>
      </c>
    </row>
    <row r="17" spans="1:12" x14ac:dyDescent="0.25">
      <c r="A17" s="3">
        <v>35</v>
      </c>
      <c r="B17" s="4">
        <v>1362</v>
      </c>
      <c r="D17" s="7"/>
      <c r="E17" s="7" t="s">
        <v>16</v>
      </c>
      <c r="F17" s="7" t="s">
        <v>17</v>
      </c>
      <c r="G17" s="7" t="s">
        <v>18</v>
      </c>
      <c r="H17" s="7" t="s">
        <v>19</v>
      </c>
      <c r="I17" s="7" t="s">
        <v>20</v>
      </c>
    </row>
    <row r="18" spans="1:12" x14ac:dyDescent="0.25">
      <c r="D18" s="5" t="s">
        <v>12</v>
      </c>
      <c r="E18" s="5">
        <v>1</v>
      </c>
      <c r="F18" s="5">
        <v>536208.42336028744</v>
      </c>
      <c r="G18" s="5">
        <v>536208.42336028744</v>
      </c>
      <c r="H18" s="5">
        <v>133.81199058555757</v>
      </c>
      <c r="I18" s="5">
        <v>3.2408969884737179E-8</v>
      </c>
    </row>
    <row r="19" spans="1:12" x14ac:dyDescent="0.25">
      <c r="D19" s="5" t="s">
        <v>13</v>
      </c>
      <c r="E19" s="5">
        <v>13</v>
      </c>
      <c r="F19" s="5">
        <v>52093.309973045798</v>
      </c>
      <c r="G19" s="5">
        <v>4007.1776902342922</v>
      </c>
      <c r="H19" s="5"/>
      <c r="I19" s="5"/>
    </row>
    <row r="20" spans="1:12" ht="15.75" thickBot="1" x14ac:dyDescent="0.3">
      <c r="D20" s="6" t="s">
        <v>14</v>
      </c>
      <c r="E20" s="6">
        <v>14</v>
      </c>
      <c r="F20" s="6">
        <v>588301.73333333328</v>
      </c>
      <c r="G20" s="6"/>
      <c r="H20" s="6"/>
      <c r="I20" s="6"/>
    </row>
    <row r="21" spans="1:12" ht="15.75" thickBot="1" x14ac:dyDescent="0.3"/>
    <row r="22" spans="1:12" x14ac:dyDescent="0.25">
      <c r="D22" s="7"/>
      <c r="E22" s="7" t="s">
        <v>21</v>
      </c>
      <c r="F22" s="7" t="s">
        <v>9</v>
      </c>
      <c r="G22" s="7" t="s">
        <v>22</v>
      </c>
      <c r="H22" s="7" t="s">
        <v>23</v>
      </c>
      <c r="I22" s="7" t="s">
        <v>24</v>
      </c>
      <c r="J22" s="7" t="s">
        <v>25</v>
      </c>
      <c r="K22" s="7" t="s">
        <v>26</v>
      </c>
      <c r="L22" s="7" t="s">
        <v>27</v>
      </c>
    </row>
    <row r="23" spans="1:12" x14ac:dyDescent="0.25">
      <c r="D23" s="5" t="s">
        <v>15</v>
      </c>
      <c r="E23" s="9">
        <v>97.009433962263984</v>
      </c>
      <c r="F23" s="5">
        <v>92.047398568580007</v>
      </c>
      <c r="G23" s="5">
        <v>1.0539073941344144</v>
      </c>
      <c r="H23" s="5">
        <v>0.31112010916234339</v>
      </c>
      <c r="I23" s="5">
        <v>-101.8468808142344</v>
      </c>
      <c r="J23" s="5">
        <v>295.86574873876236</v>
      </c>
      <c r="K23" s="5">
        <v>-101.8468808142344</v>
      </c>
      <c r="L23" s="5">
        <v>295.86574873876236</v>
      </c>
    </row>
    <row r="24" spans="1:12" ht="15.75" thickBot="1" x14ac:dyDescent="0.3">
      <c r="D24" s="6" t="s">
        <v>28</v>
      </c>
      <c r="E24" s="10">
        <v>36.809973045822105</v>
      </c>
      <c r="F24" s="6">
        <v>3.1821304822265688</v>
      </c>
      <c r="G24" s="6">
        <v>11.567713282475392</v>
      </c>
      <c r="H24" s="6">
        <v>3.2408969884737179E-8</v>
      </c>
      <c r="I24" s="6">
        <v>29.935398091244995</v>
      </c>
      <c r="J24" s="6">
        <v>43.684548000399218</v>
      </c>
      <c r="K24" s="6">
        <v>29.935398091244995</v>
      </c>
      <c r="L24" s="6">
        <v>43.684548000399218</v>
      </c>
    </row>
    <row r="26" spans="1:12" x14ac:dyDescent="0.25">
      <c r="F26" t="s">
        <v>35</v>
      </c>
      <c r="G26" t="s">
        <v>36</v>
      </c>
    </row>
    <row r="27" spans="1:12" x14ac:dyDescent="0.25">
      <c r="E27" s="11" t="s">
        <v>33</v>
      </c>
      <c r="F27" s="11">
        <f>E23+E24*A3</f>
        <v>1311.7385444743934</v>
      </c>
      <c r="G27" s="13">
        <f>B3-F27</f>
        <v>-71.738544474393393</v>
      </c>
    </row>
    <row r="28" spans="1:12" x14ac:dyDescent="0.25">
      <c r="D28" t="s">
        <v>29</v>
      </c>
      <c r="F28" s="12" t="s">
        <v>34</v>
      </c>
      <c r="G28" s="12" t="s">
        <v>37</v>
      </c>
    </row>
    <row r="29" spans="1:12" ht="15.75" thickBot="1" x14ac:dyDescent="0.3"/>
    <row r="30" spans="1:12" x14ac:dyDescent="0.25">
      <c r="D30" s="7" t="s">
        <v>30</v>
      </c>
      <c r="E30" s="7" t="s">
        <v>31</v>
      </c>
      <c r="F30" s="7" t="s">
        <v>32</v>
      </c>
    </row>
    <row r="31" spans="1:12" x14ac:dyDescent="0.25">
      <c r="D31" s="5">
        <v>1</v>
      </c>
      <c r="E31" s="5">
        <v>1311.7385444743934</v>
      </c>
      <c r="F31" s="5">
        <v>-71.738544474393393</v>
      </c>
    </row>
    <row r="32" spans="1:12" x14ac:dyDescent="0.25">
      <c r="D32" s="5">
        <v>2</v>
      </c>
      <c r="E32" s="5">
        <v>980.44878706199449</v>
      </c>
      <c r="F32" s="5">
        <v>16.551212938005506</v>
      </c>
    </row>
    <row r="33" spans="4:6" x14ac:dyDescent="0.25">
      <c r="D33" s="5">
        <v>3</v>
      </c>
      <c r="E33" s="5">
        <v>1017.2587601078166</v>
      </c>
      <c r="F33" s="5">
        <v>78.741239892183444</v>
      </c>
    </row>
    <row r="34" spans="4:6" x14ac:dyDescent="0.25">
      <c r="D34" s="5">
        <v>4</v>
      </c>
      <c r="E34" s="5">
        <v>1164.4986522911049</v>
      </c>
      <c r="F34" s="5">
        <v>-13.498652291104918</v>
      </c>
    </row>
    <row r="35" spans="4:6" x14ac:dyDescent="0.25">
      <c r="D35" s="5">
        <v>5</v>
      </c>
      <c r="E35" s="5">
        <v>1017.2587601078166</v>
      </c>
      <c r="F35" s="5">
        <v>44.741239892183444</v>
      </c>
    </row>
    <row r="36" spans="4:6" x14ac:dyDescent="0.25">
      <c r="D36" s="5">
        <v>6</v>
      </c>
      <c r="E36" s="5">
        <v>1422.1684636118598</v>
      </c>
      <c r="F36" s="5">
        <v>4.8315363881401936</v>
      </c>
    </row>
    <row r="37" spans="4:6" x14ac:dyDescent="0.25">
      <c r="D37" s="5">
        <v>7</v>
      </c>
      <c r="E37" s="5">
        <v>1054.0687331536387</v>
      </c>
      <c r="F37" s="5">
        <v>69.931266846361268</v>
      </c>
    </row>
    <row r="38" spans="4:6" x14ac:dyDescent="0.25">
      <c r="D38" s="5">
        <v>8</v>
      </c>
      <c r="E38" s="5">
        <v>1348.5485175202155</v>
      </c>
      <c r="F38" s="5">
        <v>-51.548517520215455</v>
      </c>
    </row>
    <row r="39" spans="4:6" x14ac:dyDescent="0.25">
      <c r="D39" s="5">
        <v>9</v>
      </c>
      <c r="E39" s="5">
        <v>1385.3584905660377</v>
      </c>
      <c r="F39" s="5">
        <v>-15.358490566037744</v>
      </c>
    </row>
    <row r="40" spans="4:6" x14ac:dyDescent="0.25">
      <c r="D40" s="5">
        <v>10</v>
      </c>
      <c r="E40" s="5">
        <v>980.44878706199449</v>
      </c>
      <c r="F40" s="5">
        <v>43.551212938005506</v>
      </c>
    </row>
    <row r="41" spans="4:6" x14ac:dyDescent="0.25">
      <c r="D41" s="5">
        <v>11</v>
      </c>
      <c r="E41" s="5">
        <v>980.44878706199449</v>
      </c>
      <c r="F41" s="5">
        <v>10.551212938005506</v>
      </c>
    </row>
    <row r="42" spans="4:6" x14ac:dyDescent="0.25">
      <c r="D42" s="5">
        <v>12</v>
      </c>
      <c r="E42" s="5">
        <v>1164.4986522911049</v>
      </c>
      <c r="F42" s="5">
        <v>21.501347708895082</v>
      </c>
    </row>
    <row r="43" spans="4:6" x14ac:dyDescent="0.25">
      <c r="D43" s="5">
        <v>13</v>
      </c>
      <c r="E43" s="5">
        <v>1201.3086253369272</v>
      </c>
      <c r="F43" s="5">
        <v>44.691374663072793</v>
      </c>
    </row>
    <row r="44" spans="4:6" x14ac:dyDescent="0.25">
      <c r="D44" s="5">
        <v>14</v>
      </c>
      <c r="E44" s="5">
        <v>759.5889487870619</v>
      </c>
      <c r="F44" s="5">
        <v>-159.5889487870619</v>
      </c>
    </row>
    <row r="45" spans="4:6" ht="15.75" thickBot="1" x14ac:dyDescent="0.3">
      <c r="D45" s="6">
        <v>15</v>
      </c>
      <c r="E45" s="6">
        <v>1385.3584905660377</v>
      </c>
      <c r="F45" s="6">
        <v>-23.358490566037744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086F-9197-48D1-A39B-DE7FB162D608}">
  <dimension ref="A1:D27"/>
  <sheetViews>
    <sheetView tabSelected="1" topLeftCell="A10" zoomScale="160" zoomScaleNormal="160" workbookViewId="0">
      <selection activeCell="G27" sqref="G27"/>
    </sheetView>
  </sheetViews>
  <sheetFormatPr baseColWidth="10" defaultRowHeight="15" x14ac:dyDescent="0.25"/>
  <cols>
    <col min="1" max="1" width="26.5703125" bestFit="1" customWidth="1"/>
    <col min="2" max="2" width="26" customWidth="1"/>
    <col min="3" max="3" width="14.42578125" customWidth="1"/>
    <col min="4" max="4" width="33.5703125" bestFit="1" customWidth="1"/>
  </cols>
  <sheetData>
    <row r="1" spans="1:4" x14ac:dyDescent="0.25">
      <c r="A1" s="1" t="s">
        <v>0</v>
      </c>
      <c r="B1" s="1" t="s">
        <v>1</v>
      </c>
    </row>
    <row r="2" spans="1:4" x14ac:dyDescent="0.25">
      <c r="A2" s="2" t="s">
        <v>2</v>
      </c>
      <c r="B2" s="2" t="s">
        <v>3</v>
      </c>
      <c r="C2" t="s">
        <v>41</v>
      </c>
      <c r="D2" t="s">
        <v>32</v>
      </c>
    </row>
    <row r="3" spans="1:4" x14ac:dyDescent="0.25">
      <c r="A3" s="3">
        <v>33</v>
      </c>
      <c r="B3" s="4">
        <v>1240</v>
      </c>
      <c r="C3">
        <f>$C$21+$C$22*A3</f>
        <v>1311.7385444743934</v>
      </c>
      <c r="D3" s="14">
        <f>B3-C3</f>
        <v>-71.738544474393393</v>
      </c>
    </row>
    <row r="4" spans="1:4" x14ac:dyDescent="0.25">
      <c r="A4" s="3">
        <v>24</v>
      </c>
      <c r="B4" s="4">
        <v>997</v>
      </c>
      <c r="C4">
        <f t="shared" ref="C4:C17" si="0">$C$21+$C$22*A4</f>
        <v>980.44878706199438</v>
      </c>
      <c r="D4" s="14">
        <f t="shared" ref="D4:D17" si="1">B4-C4</f>
        <v>16.551212938005619</v>
      </c>
    </row>
    <row r="5" spans="1:4" x14ac:dyDescent="0.25">
      <c r="A5" s="3">
        <v>25</v>
      </c>
      <c r="B5" s="4">
        <v>1096</v>
      </c>
      <c r="C5">
        <f t="shared" si="0"/>
        <v>1017.2587601078166</v>
      </c>
      <c r="D5" s="14">
        <f t="shared" si="1"/>
        <v>78.741239892183444</v>
      </c>
    </row>
    <row r="6" spans="1:4" x14ac:dyDescent="0.25">
      <c r="A6" s="3">
        <v>29</v>
      </c>
      <c r="B6" s="4">
        <v>1151</v>
      </c>
      <c r="C6">
        <f t="shared" si="0"/>
        <v>1164.4986522911049</v>
      </c>
      <c r="D6" s="14">
        <f t="shared" si="1"/>
        <v>-13.498652291104918</v>
      </c>
    </row>
    <row r="7" spans="1:4" x14ac:dyDescent="0.25">
      <c r="A7" s="3">
        <v>25</v>
      </c>
      <c r="B7" s="4">
        <v>1062</v>
      </c>
      <c r="C7">
        <f t="shared" si="0"/>
        <v>1017.2587601078166</v>
      </c>
      <c r="D7" s="14">
        <f t="shared" si="1"/>
        <v>44.741239892183444</v>
      </c>
    </row>
    <row r="8" spans="1:4" x14ac:dyDescent="0.25">
      <c r="A8" s="3">
        <v>36</v>
      </c>
      <c r="B8" s="4">
        <v>1427</v>
      </c>
      <c r="C8">
        <f t="shared" si="0"/>
        <v>1422.1684636118598</v>
      </c>
      <c r="D8" s="14">
        <f t="shared" si="1"/>
        <v>4.8315363881401936</v>
      </c>
    </row>
    <row r="9" spans="1:4" x14ac:dyDescent="0.25">
      <c r="A9" s="3">
        <v>26</v>
      </c>
      <c r="B9" s="4">
        <v>1124</v>
      </c>
      <c r="C9">
        <f t="shared" si="0"/>
        <v>1054.0687331536387</v>
      </c>
      <c r="D9" s="14">
        <f t="shared" si="1"/>
        <v>69.931266846361268</v>
      </c>
    </row>
    <row r="10" spans="1:4" x14ac:dyDescent="0.25">
      <c r="A10" s="3">
        <v>34</v>
      </c>
      <c r="B10" s="4">
        <v>1297</v>
      </c>
      <c r="C10">
        <f t="shared" si="0"/>
        <v>1348.5485175202155</v>
      </c>
      <c r="D10" s="14">
        <f t="shared" si="1"/>
        <v>-51.548517520215455</v>
      </c>
    </row>
    <row r="11" spans="1:4" x14ac:dyDescent="0.25">
      <c r="A11" s="3">
        <v>35</v>
      </c>
      <c r="B11" s="4">
        <v>1370</v>
      </c>
      <c r="C11">
        <f t="shared" si="0"/>
        <v>1385.3584905660377</v>
      </c>
      <c r="D11" s="14">
        <f t="shared" si="1"/>
        <v>-15.358490566037744</v>
      </c>
    </row>
    <row r="12" spans="1:4" x14ac:dyDescent="0.25">
      <c r="A12" s="3">
        <v>24</v>
      </c>
      <c r="B12" s="4">
        <v>1024</v>
      </c>
      <c r="C12">
        <f t="shared" si="0"/>
        <v>980.44878706199438</v>
      </c>
      <c r="D12" s="14">
        <f t="shared" si="1"/>
        <v>43.551212938005619</v>
      </c>
    </row>
    <row r="13" spans="1:4" x14ac:dyDescent="0.25">
      <c r="A13" s="3">
        <v>24</v>
      </c>
      <c r="B13" s="4">
        <v>991</v>
      </c>
      <c r="C13">
        <f t="shared" si="0"/>
        <v>980.44878706199438</v>
      </c>
      <c r="D13" s="14">
        <f t="shared" si="1"/>
        <v>10.551212938005619</v>
      </c>
    </row>
    <row r="14" spans="1:4" x14ac:dyDescent="0.25">
      <c r="A14" s="3">
        <v>29</v>
      </c>
      <c r="B14" s="4">
        <v>1186</v>
      </c>
      <c r="C14">
        <f t="shared" si="0"/>
        <v>1164.4986522911049</v>
      </c>
      <c r="D14" s="14">
        <f t="shared" si="1"/>
        <v>21.501347708895082</v>
      </c>
    </row>
    <row r="15" spans="1:4" x14ac:dyDescent="0.25">
      <c r="A15" s="3">
        <v>30</v>
      </c>
      <c r="B15" s="4">
        <v>1246</v>
      </c>
      <c r="C15">
        <f t="shared" si="0"/>
        <v>1201.3086253369272</v>
      </c>
      <c r="D15" s="14">
        <f t="shared" si="1"/>
        <v>44.691374663072793</v>
      </c>
    </row>
    <row r="16" spans="1:4" x14ac:dyDescent="0.25">
      <c r="A16" s="3">
        <v>18</v>
      </c>
      <c r="B16" s="4">
        <v>600</v>
      </c>
      <c r="C16">
        <f t="shared" si="0"/>
        <v>759.58894878706178</v>
      </c>
      <c r="D16" s="14">
        <f t="shared" si="1"/>
        <v>-159.58894878706178</v>
      </c>
    </row>
    <row r="17" spans="1:4" x14ac:dyDescent="0.25">
      <c r="A17" s="3">
        <v>35</v>
      </c>
      <c r="B17" s="4">
        <v>1362</v>
      </c>
      <c r="C17">
        <f t="shared" si="0"/>
        <v>1385.3584905660377</v>
      </c>
      <c r="D17" s="14">
        <f t="shared" si="1"/>
        <v>-23.358490566037744</v>
      </c>
    </row>
    <row r="20" spans="1:4" x14ac:dyDescent="0.25">
      <c r="B20" t="s">
        <v>38</v>
      </c>
    </row>
    <row r="21" spans="1:4" x14ac:dyDescent="0.25">
      <c r="B21" t="s">
        <v>39</v>
      </c>
      <c r="C21">
        <f>INTERCEPT(B3:B17,A3:A17)</f>
        <v>97.009433962263756</v>
      </c>
      <c r="D21" s="15" t="s">
        <v>43</v>
      </c>
    </row>
    <row r="22" spans="1:4" x14ac:dyDescent="0.25">
      <c r="B22" t="s">
        <v>40</v>
      </c>
      <c r="C22">
        <f>SLOPE(B3:B17,A3:A17)</f>
        <v>36.809973045822112</v>
      </c>
      <c r="D22" s="15" t="s">
        <v>44</v>
      </c>
    </row>
    <row r="23" spans="1:4" x14ac:dyDescent="0.25">
      <c r="B23" t="s">
        <v>42</v>
      </c>
      <c r="C23">
        <f>CORREL(A3:A17,B3:B17)</f>
        <v>0.95469962517952789</v>
      </c>
      <c r="D23" s="15" t="s">
        <v>45</v>
      </c>
    </row>
    <row r="24" spans="1:4" x14ac:dyDescent="0.25">
      <c r="B24" t="s">
        <v>7</v>
      </c>
      <c r="C24" s="16">
        <f>RSQ(B3:B17,A3:A17)</f>
        <v>0.91145137431793077</v>
      </c>
      <c r="D24" s="15" t="s">
        <v>47</v>
      </c>
    </row>
    <row r="25" spans="1:4" x14ac:dyDescent="0.25">
      <c r="A25" s="17" t="s">
        <v>46</v>
      </c>
      <c r="B25" t="s">
        <v>49</v>
      </c>
      <c r="C25">
        <f>VAR(B3:B17)</f>
        <v>42021.552380952453</v>
      </c>
      <c r="D25" s="15" t="s">
        <v>48</v>
      </c>
    </row>
    <row r="26" spans="1:4" x14ac:dyDescent="0.25">
      <c r="A26" s="17"/>
      <c r="B26" t="s">
        <v>50</v>
      </c>
      <c r="C26">
        <f>VAR(C3:C17)</f>
        <v>38300.60166859148</v>
      </c>
      <c r="D26" s="15" t="s">
        <v>51</v>
      </c>
    </row>
    <row r="27" spans="1:4" x14ac:dyDescent="0.25">
      <c r="A27" s="17"/>
      <c r="B27" t="s">
        <v>52</v>
      </c>
      <c r="C27" s="16">
        <f>C26/C25</f>
        <v>0.91145137431791767</v>
      </c>
      <c r="D27" s="15" t="s">
        <v>53</v>
      </c>
    </row>
  </sheetData>
  <mergeCells count="1">
    <mergeCell ref="A25:A2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DatenanalyseTool</vt:lpstr>
      <vt:lpstr>MitFormeln</vt:lpstr>
      <vt:lpstr>Diagramm1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2023-08-15T14:14:44Z</dcterms:created>
  <dcterms:modified xsi:type="dcterms:W3CDTF">2023-08-15T16:27:30Z</dcterms:modified>
</cp:coreProperties>
</file>